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52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6" i="1"/>
  <c r="E37" i="1" l="1"/>
  <c r="E7" i="1"/>
  <c r="B24" i="1"/>
  <c r="E26" i="1" s="1"/>
  <c r="E22" i="1"/>
  <c r="E21" i="1"/>
  <c r="E20" i="1"/>
  <c r="E32" i="1"/>
  <c r="D32" i="1"/>
  <c r="E30" i="1"/>
  <c r="D30" i="1"/>
  <c r="D7" i="1"/>
  <c r="E28" i="1"/>
  <c r="D28" i="1"/>
  <c r="E16" i="1"/>
  <c r="E17" i="1" s="1"/>
  <c r="D16" i="1"/>
  <c r="D17" i="1" s="1"/>
  <c r="E13" i="1"/>
  <c r="E14" i="1" s="1"/>
  <c r="D13" i="1"/>
  <c r="D14" i="1" s="1"/>
  <c r="E10" i="1"/>
  <c r="D10" i="1"/>
  <c r="E11" i="1"/>
  <c r="D11" i="1"/>
  <c r="E24" i="1" l="1"/>
  <c r="E25" i="1"/>
  <c r="E18" i="1"/>
  <c r="D18" i="1"/>
</calcChain>
</file>

<file path=xl/sharedStrings.xml><?xml version="1.0" encoding="utf-8"?>
<sst xmlns="http://schemas.openxmlformats.org/spreadsheetml/2006/main" count="43" uniqueCount="42">
  <si>
    <t>דירה בקפריסין יד ראשונה</t>
  </si>
  <si>
    <t>דירה בקפריסין יד שנייה / ריסייל</t>
  </si>
  <si>
    <t>תשלומים נוספים שיש לקחת בחשבון</t>
  </si>
  <si>
    <t>מע"מ</t>
  </si>
  <si>
    <t>מחיר הנכס ביורו</t>
  </si>
  <si>
    <t>על 5,000 היורו הראשונים אין מס בולים</t>
  </si>
  <si>
    <t>סכום שנותר לתשלום מס בולים אחרי ניכוי 5,000 היורו הראשונים</t>
  </si>
  <si>
    <t>במדרגה השלישית משלמים 0.2 יורו על כל 1,000 יורו</t>
  </si>
  <si>
    <t>במדרגה השנייה תשלמו יורו אחד על כל 1,000 יורו עד תקרה של 170,000 יורו</t>
  </si>
  <si>
    <t>סכום לתשלום מס בולים 5,000 &gt; 170,000 יורו</t>
  </si>
  <si>
    <t>תשלום 1 יורו על כל 1,000 יורו</t>
  </si>
  <si>
    <t>ניקח את יתרת התשלום עד תקרת מחיר הדירה ונכפיל ב- 0.2 יורו על כל 1,000 יורו</t>
  </si>
  <si>
    <t>סך התשלום שנותר למס בולים</t>
  </si>
  <si>
    <t>סה"כ מס הבולים</t>
  </si>
  <si>
    <t>סה"כ מחיר הדירה אחרי מע"מ</t>
  </si>
  <si>
    <t>שכר טרחת שמאי (אם נדרש)</t>
  </si>
  <si>
    <t xml:space="preserve">שכ"ט מתווך מקומי / יועץ משכנתאות / יועץ מס (אם נדרש) </t>
  </si>
  <si>
    <t>שכר טרחת עורך דין 1%-2% מסך העסקה, ניקח ממוצע של 1.5%</t>
  </si>
  <si>
    <t>ממוצע עלויות תרגום מסמכים</t>
  </si>
  <si>
    <t xml:space="preserve">ממוצע עלויות פתיחת חשבון </t>
  </si>
  <si>
    <t>אין דמי העברה על נכס חדש</t>
  </si>
  <si>
    <t xml:space="preserve"> נכס עד 85,000 יוורו</t>
  </si>
  <si>
    <t>במקום 3%</t>
  </si>
  <si>
    <t>במקום 5%</t>
  </si>
  <si>
    <t>נכסים במחיר גבוה מ-170,000 יורו</t>
  </si>
  <si>
    <t>במקום 8%</t>
  </si>
  <si>
    <t>מס בולים - תשלום חד פעמי</t>
  </si>
  <si>
    <t>מס רכישה- תשלום חד פעמי</t>
  </si>
  <si>
    <t>שכ"ט עורך דין - תשלום חד פעמי</t>
  </si>
  <si>
    <t>שכ"ט שמאי (אם נדרש) - תשלום חד פעמי</t>
  </si>
  <si>
    <t>שכ"ט מתווך מקומי / יועץ משכנתאות / יועץ מס (אם נדרש) - תשלום חד פעמי</t>
  </si>
  <si>
    <t>עלויות תרגום מסמכים - תשלום חד פעמי</t>
  </si>
  <si>
    <t>עלויות פתיחת חשבון בנק / עמלות פתיחה וכו'- תשלום חד פעמי</t>
  </si>
  <si>
    <t>פטור ממס רכישה על נכס חדש</t>
  </si>
  <si>
    <t>85,000€&lt;170,000€</t>
  </si>
  <si>
    <t>170,000€ ומעלה</t>
  </si>
  <si>
    <t>0€&lt;85,000€</t>
  </si>
  <si>
    <t>דמי העברה- תשלום חד פעמי דמי ההעברה ישולמו במטרה להעביר את הנכס הנרכש על שמכם מבחינה חוקית. הממשל הקפריסאי נותן 50% הנחה בדמי ההעברה למשקיעים זרים</t>
  </si>
  <si>
    <t>שימו לב - מיסי המקרקעין בוטלו החל מה-1.1.2017</t>
  </si>
  <si>
    <t>לשנות רק את מחיר הדירה, לא לגעת יותר בכלום</t>
  </si>
  <si>
    <t>סה"כ הוצאות ועלויות חד פעמיות</t>
  </si>
  <si>
    <t>סך המע"מ על העסקה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</si>
</sst>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€-2]\ #,##0"/>
    <numFmt numFmtId="165" formatCode="#,##0.00_-\ [$€-1]"/>
    <numFmt numFmtId="166" formatCode="[$€-2]\ #,##0.00"/>
    <numFmt numFmtId="167" formatCode="#,##0_-\ [$€-1]"/>
    <numFmt numFmtId="168" formatCode="0.0%"/>
    <numFmt numFmtId="169" formatCode="[$€-2]\ #,##0.0"/>
  </numFmts>
  <fonts count="7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7" fontId="1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7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8" fontId="0" fillId="0" borderId="1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4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0" xfId="0" applyFill="1"/>
    <xf numFmtId="9" fontId="2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9" fontId="2" fillId="4" borderId="2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/>
    </xf>
    <xf numFmtId="167" fontId="0" fillId="5" borderId="9" xfId="0" applyNumberFormat="1" applyFill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8" fontId="0" fillId="0" borderId="25" xfId="0" applyNumberForma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2" fillId="4" borderId="7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8" fontId="0" fillId="0" borderId="9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4" fillId="0" borderId="29" xfId="0" applyFont="1" applyBorder="1" applyAlignment="1">
      <alignment horizontal="center"/>
    </xf>
    <xf numFmtId="9" fontId="2" fillId="4" borderId="2" xfId="0" applyNumberFormat="1" applyFont="1" applyFill="1" applyBorder="1" applyAlignment="1">
      <alignment horizontal="center" vertical="center" wrapText="1"/>
    </xf>
    <xf numFmtId="164" fontId="2" fillId="4" borderId="30" xfId="0" applyNumberFormat="1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8" fontId="0" fillId="0" borderId="25" xfId="0" applyNumberForma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9" fontId="0" fillId="0" borderId="28" xfId="0" applyNumberForma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167" fontId="0" fillId="0" borderId="28" xfId="0" applyNumberFormat="1" applyBorder="1" applyAlignment="1">
      <alignment horizontal="center"/>
    </xf>
    <xf numFmtId="169" fontId="0" fillId="2" borderId="25" xfId="0" applyNumberFormat="1" applyFill="1" applyBorder="1" applyAlignment="1">
      <alignment horizontal="center" vertical="center" wrapText="1"/>
    </xf>
    <xf numFmtId="169" fontId="0" fillId="5" borderId="26" xfId="0" applyNumberFormat="1" applyFill="1" applyBorder="1" applyAlignment="1">
      <alignment horizontal="center" vertical="center" wrapText="1"/>
    </xf>
    <xf numFmtId="166" fontId="0" fillId="5" borderId="26" xfId="0" applyNumberFormat="1" applyFill="1" applyBorder="1" applyAlignment="1">
      <alignment horizontal="center"/>
    </xf>
    <xf numFmtId="164" fontId="0" fillId="5" borderId="31" xfId="0" applyNumberFormat="1" applyFill="1" applyBorder="1" applyAlignment="1">
      <alignment horizontal="center" vertical="center" wrapText="1"/>
    </xf>
    <xf numFmtId="164" fontId="0" fillId="5" borderId="28" xfId="0" applyNumberForma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6" fontId="0" fillId="2" borderId="25" xfId="0" applyNumberFormat="1" applyFill="1" applyBorder="1" applyAlignment="1">
      <alignment horizontal="center"/>
    </xf>
    <xf numFmtId="164" fontId="0" fillId="2" borderId="28" xfId="0" applyNumberFormat="1" applyFill="1" applyBorder="1" applyAlignment="1">
      <alignment horizontal="center" vertical="center" wrapText="1"/>
    </xf>
    <xf numFmtId="164" fontId="0" fillId="2" borderId="28" xfId="0" applyNumberFormat="1" applyFill="1" applyBorder="1" applyAlignment="1">
      <alignment horizontal="center"/>
    </xf>
    <xf numFmtId="164" fontId="0" fillId="5" borderId="7" xfId="0" applyNumberForma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7" fontId="0" fillId="0" borderId="4" xfId="0" applyNumberFormat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5" borderId="5" xfId="0" applyNumberFormat="1" applyFill="1" applyBorder="1" applyAlignment="1">
      <alignment horizontal="center"/>
    </xf>
    <xf numFmtId="166" fontId="5" fillId="3" borderId="9" xfId="0" applyNumberFormat="1" applyFont="1" applyFill="1" applyBorder="1" applyAlignment="1">
      <alignment horizontal="center"/>
    </xf>
    <xf numFmtId="166" fontId="5" fillId="3" borderId="10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164" fontId="0" fillId="6" borderId="20" xfId="0" applyNumberFormat="1" applyFill="1" applyBorder="1" applyAlignment="1">
      <alignment horizontal="center" vertical="center" wrapText="1"/>
    </xf>
    <xf numFmtId="164" fontId="0" fillId="2" borderId="20" xfId="0" applyNumberFormat="1" applyFill="1" applyBorder="1" applyAlignment="1">
      <alignment horizontal="center" vertical="center" wrapText="1"/>
    </xf>
    <xf numFmtId="164" fontId="0" fillId="2" borderId="28" xfId="0" applyNumberFormat="1" applyFill="1" applyBorder="1" applyAlignment="1">
      <alignment horizontal="center" vertical="center" wrapText="1"/>
    </xf>
    <xf numFmtId="9" fontId="5" fillId="7" borderId="21" xfId="0" applyNumberFormat="1" applyFont="1" applyFill="1" applyBorder="1" applyAlignment="1">
      <alignment horizontal="center" vertical="center" wrapText="1"/>
    </xf>
    <xf numFmtId="9" fontId="5" fillId="7" borderId="19" xfId="0" applyNumberFormat="1" applyFont="1" applyFill="1" applyBorder="1" applyAlignment="1">
      <alignment horizontal="center" vertical="center" wrapText="1"/>
    </xf>
    <xf numFmtId="9" fontId="5" fillId="7" borderId="32" xfId="0" applyNumberFormat="1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 wrapText="1"/>
    </xf>
    <xf numFmtId="9" fontId="5" fillId="7" borderId="24" xfId="0" applyNumberFormat="1" applyFont="1" applyFill="1" applyBorder="1" applyAlignment="1">
      <alignment horizontal="center" vertical="center" wrapText="1"/>
    </xf>
    <xf numFmtId="9" fontId="5" fillId="7" borderId="25" xfId="0" applyNumberFormat="1" applyFont="1" applyFill="1" applyBorder="1" applyAlignment="1">
      <alignment horizontal="center" vertical="center" wrapText="1"/>
    </xf>
    <xf numFmtId="9" fontId="5" fillId="7" borderId="26" xfId="0" applyNumberFormat="1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rightToLeft="1" tabSelected="1" topLeftCell="A7" workbookViewId="0">
      <selection activeCell="F17" sqref="F17"/>
    </sheetView>
  </sheetViews>
  <sheetFormatPr defaultRowHeight="13.8" x14ac:dyDescent="0.25"/>
  <cols>
    <col min="1" max="1" width="30.8984375" style="29" customWidth="1"/>
    <col min="2" max="2" width="22.8984375" style="2" customWidth="1"/>
    <col min="3" max="3" width="15.296875" style="11" customWidth="1"/>
    <col min="4" max="4" width="25.796875" style="2" bestFit="1" customWidth="1"/>
    <col min="5" max="5" width="31.69921875" style="2" bestFit="1" customWidth="1"/>
    <col min="6" max="6" width="15.5" customWidth="1"/>
  </cols>
  <sheetData>
    <row r="1" spans="1:5" ht="15.6" x14ac:dyDescent="0.25">
      <c r="A1" s="78" t="s">
        <v>2</v>
      </c>
      <c r="B1" s="78"/>
      <c r="C1" s="78"/>
      <c r="D1" s="78"/>
      <c r="E1" s="78"/>
    </row>
    <row r="2" spans="1:5" s="1" customFormat="1" ht="15.6" x14ac:dyDescent="0.3">
      <c r="A2" s="75"/>
      <c r="B2" s="76"/>
      <c r="C2" s="77"/>
      <c r="D2" s="61" t="s">
        <v>0</v>
      </c>
      <c r="E2" s="61" t="s">
        <v>1</v>
      </c>
    </row>
    <row r="3" spans="1:5" s="1" customFormat="1" x14ac:dyDescent="0.25">
      <c r="A3" s="79" t="s">
        <v>39</v>
      </c>
      <c r="B3" s="80"/>
      <c r="C3" s="80"/>
      <c r="D3" s="80"/>
      <c r="E3" s="81"/>
    </row>
    <row r="4" spans="1:5" s="1" customFormat="1" x14ac:dyDescent="0.25">
      <c r="A4" s="82" t="s">
        <v>4</v>
      </c>
      <c r="B4" s="83"/>
      <c r="C4" s="84"/>
      <c r="D4" s="34">
        <v>250000</v>
      </c>
      <c r="E4" s="34">
        <v>250000</v>
      </c>
    </row>
    <row r="5" spans="1:5" x14ac:dyDescent="0.25">
      <c r="A5" s="82" t="s">
        <v>3</v>
      </c>
      <c r="B5" s="83"/>
      <c r="C5" s="84"/>
      <c r="D5" s="3">
        <v>0.19</v>
      </c>
      <c r="E5" s="3">
        <v>0</v>
      </c>
    </row>
    <row r="6" spans="1:5" x14ac:dyDescent="0.25">
      <c r="A6" s="82" t="s">
        <v>41</v>
      </c>
      <c r="B6" s="83"/>
      <c r="C6" s="84"/>
      <c r="D6" s="19">
        <f>SUM(D4*D5)</f>
        <v>47500</v>
      </c>
      <c r="E6" s="109"/>
    </row>
    <row r="7" spans="1:5" ht="14.4" thickBot="1" x14ac:dyDescent="0.3">
      <c r="A7" s="85" t="s">
        <v>14</v>
      </c>
      <c r="B7" s="86"/>
      <c r="C7" s="87"/>
      <c r="D7" s="19">
        <f>SUM(D4*119%)</f>
        <v>297500</v>
      </c>
      <c r="E7" s="19">
        <f>SUM(E4)</f>
        <v>250000</v>
      </c>
    </row>
    <row r="8" spans="1:5" ht="16.2" thickBot="1" x14ac:dyDescent="0.3">
      <c r="A8" s="88" t="s">
        <v>38</v>
      </c>
      <c r="B8" s="89"/>
      <c r="C8" s="89"/>
      <c r="D8" s="89"/>
      <c r="E8" s="89"/>
    </row>
    <row r="9" spans="1:5" ht="16.2" thickBot="1" x14ac:dyDescent="0.3">
      <c r="A9" s="88" t="s">
        <v>26</v>
      </c>
      <c r="B9" s="89"/>
      <c r="C9" s="89"/>
      <c r="D9" s="89"/>
      <c r="E9" s="89"/>
    </row>
    <row r="10" spans="1:5" ht="27.6" x14ac:dyDescent="0.25">
      <c r="A10" s="27" t="s">
        <v>6</v>
      </c>
      <c r="B10" s="12"/>
      <c r="C10" s="13"/>
      <c r="D10" s="21">
        <f>SUM(D4-B11)</f>
        <v>245000</v>
      </c>
      <c r="E10" s="22">
        <f>SUM(E4-B11)</f>
        <v>245000</v>
      </c>
    </row>
    <row r="11" spans="1:5" x14ac:dyDescent="0.25">
      <c r="A11" s="23" t="s">
        <v>5</v>
      </c>
      <c r="B11" s="5">
        <v>5000</v>
      </c>
      <c r="C11" s="8">
        <v>0</v>
      </c>
      <c r="D11" s="5">
        <f>SUM((D4-B11)*0%)</f>
        <v>0</v>
      </c>
      <c r="E11" s="16">
        <f>SUM((E4-B11)*C11)</f>
        <v>0</v>
      </c>
    </row>
    <row r="12" spans="1:5" ht="27.6" x14ac:dyDescent="0.25">
      <c r="A12" s="24" t="s">
        <v>8</v>
      </c>
      <c r="B12" s="8">
        <v>170000</v>
      </c>
      <c r="C12" s="8">
        <v>1</v>
      </c>
      <c r="D12" s="4"/>
      <c r="E12" s="17"/>
    </row>
    <row r="13" spans="1:5" s="7" customFormat="1" ht="27.6" x14ac:dyDescent="0.25">
      <c r="A13" s="24" t="s">
        <v>9</v>
      </c>
      <c r="B13" s="8"/>
      <c r="C13" s="8"/>
      <c r="D13" s="9">
        <f>SUM(B12-B11)</f>
        <v>165000</v>
      </c>
      <c r="E13" s="15">
        <f>SUM(B12-B11)</f>
        <v>165000</v>
      </c>
    </row>
    <row r="14" spans="1:5" s="7" customFormat="1" x14ac:dyDescent="0.25">
      <c r="A14" s="24" t="s">
        <v>10</v>
      </c>
      <c r="B14" s="8"/>
      <c r="C14" s="8"/>
      <c r="D14" s="9">
        <f>SUM(D13/1000)</f>
        <v>165</v>
      </c>
      <c r="E14" s="15">
        <f>SUM(E13/1000)</f>
        <v>165</v>
      </c>
    </row>
    <row r="15" spans="1:5" ht="27.6" x14ac:dyDescent="0.25">
      <c r="A15" s="24" t="s">
        <v>7</v>
      </c>
      <c r="B15" s="4"/>
      <c r="C15" s="10"/>
      <c r="D15" s="4"/>
      <c r="E15" s="17"/>
    </row>
    <row r="16" spans="1:5" x14ac:dyDescent="0.25">
      <c r="A16" s="24" t="s">
        <v>12</v>
      </c>
      <c r="B16" s="4"/>
      <c r="C16" s="10"/>
      <c r="D16" s="5">
        <f>SUM(D4-B12)</f>
        <v>80000</v>
      </c>
      <c r="E16" s="16">
        <f>SUM(E4-B12)</f>
        <v>80000</v>
      </c>
    </row>
    <row r="17" spans="1:5" s="7" customFormat="1" ht="27.6" x14ac:dyDescent="0.25">
      <c r="A17" s="24" t="s">
        <v>11</v>
      </c>
      <c r="B17" s="6"/>
      <c r="C17" s="8"/>
      <c r="D17" s="9">
        <f>SUM((D16/1000)*0.2)</f>
        <v>16</v>
      </c>
      <c r="E17" s="15">
        <f>SUM((E16/1000)*0.2)</f>
        <v>16</v>
      </c>
    </row>
    <row r="18" spans="1:5" ht="14.4" thickBot="1" x14ac:dyDescent="0.3">
      <c r="A18" s="30" t="s">
        <v>13</v>
      </c>
      <c r="B18" s="31"/>
      <c r="C18" s="32"/>
      <c r="D18" s="35">
        <f>SUM(D11+D14+D17)</f>
        <v>181</v>
      </c>
      <c r="E18" s="33">
        <f>SUM(E11+E14+E17)</f>
        <v>181</v>
      </c>
    </row>
    <row r="19" spans="1:5" ht="32.4" customHeight="1" x14ac:dyDescent="0.25">
      <c r="A19" s="88" t="s">
        <v>37</v>
      </c>
      <c r="B19" s="89"/>
      <c r="C19" s="89"/>
      <c r="D19" s="89"/>
      <c r="E19" s="102"/>
    </row>
    <row r="20" spans="1:5" s="7" customFormat="1" x14ac:dyDescent="0.25">
      <c r="A20" s="39" t="s">
        <v>21</v>
      </c>
      <c r="B20" s="6" t="s">
        <v>22</v>
      </c>
      <c r="C20" s="18">
        <v>1.4999999999999999E-2</v>
      </c>
      <c r="D20" s="91" t="s">
        <v>20</v>
      </c>
      <c r="E20" s="15">
        <f>SUM(E4*C20)</f>
        <v>3750</v>
      </c>
    </row>
    <row r="21" spans="1:5" s="7" customFormat="1" ht="27.6" x14ac:dyDescent="0.25">
      <c r="A21" s="40" t="s">
        <v>11</v>
      </c>
      <c r="B21" s="6" t="s">
        <v>23</v>
      </c>
      <c r="C21" s="18">
        <v>2.5000000000000001E-2</v>
      </c>
      <c r="D21" s="94"/>
      <c r="E21" s="65">
        <f>SUM(E4*C21)</f>
        <v>6250</v>
      </c>
    </row>
    <row r="22" spans="1:5" s="7" customFormat="1" ht="14.4" thickBot="1" x14ac:dyDescent="0.3">
      <c r="A22" s="41" t="s">
        <v>24</v>
      </c>
      <c r="B22" s="42" t="s">
        <v>25</v>
      </c>
      <c r="C22" s="43">
        <v>0.04</v>
      </c>
      <c r="D22" s="95"/>
      <c r="E22" s="44">
        <f>SUM(E4*C22)</f>
        <v>10000</v>
      </c>
    </row>
    <row r="23" spans="1:5" ht="17.399999999999999" x14ac:dyDescent="0.25">
      <c r="A23" s="99" t="s">
        <v>27</v>
      </c>
      <c r="B23" s="100"/>
      <c r="C23" s="100"/>
      <c r="D23" s="100"/>
      <c r="E23" s="101"/>
    </row>
    <row r="24" spans="1:5" s="25" customFormat="1" x14ac:dyDescent="0.25">
      <c r="A24" s="37" t="s">
        <v>36</v>
      </c>
      <c r="B24" s="92">
        <f>SUM(E4)</f>
        <v>250000</v>
      </c>
      <c r="C24" s="26">
        <v>0.03</v>
      </c>
      <c r="D24" s="90" t="s">
        <v>33</v>
      </c>
      <c r="E24" s="38">
        <f>SUM(C24*B24)</f>
        <v>7500</v>
      </c>
    </row>
    <row r="25" spans="1:5" s="25" customFormat="1" x14ac:dyDescent="0.25">
      <c r="A25" s="37" t="s">
        <v>34</v>
      </c>
      <c r="B25" s="93"/>
      <c r="C25" s="26">
        <v>0.05</v>
      </c>
      <c r="D25" s="90"/>
      <c r="E25" s="66">
        <f>SUM(B24*C25)</f>
        <v>12500</v>
      </c>
    </row>
    <row r="26" spans="1:5" s="25" customFormat="1" ht="14.4" thickBot="1" x14ac:dyDescent="0.3">
      <c r="A26" s="45" t="s">
        <v>35</v>
      </c>
      <c r="B26" s="93"/>
      <c r="C26" s="46">
        <v>0.08</v>
      </c>
      <c r="D26" s="91"/>
      <c r="E26" s="47">
        <f>SUM(B24*C26)</f>
        <v>20000</v>
      </c>
    </row>
    <row r="27" spans="1:5" ht="18" thickBot="1" x14ac:dyDescent="0.3">
      <c r="A27" s="103" t="s">
        <v>28</v>
      </c>
      <c r="B27" s="104"/>
      <c r="C27" s="104"/>
      <c r="D27" s="104"/>
      <c r="E27" s="105"/>
    </row>
    <row r="28" spans="1:5" s="7" customFormat="1" ht="28.2" thickBot="1" x14ac:dyDescent="0.3">
      <c r="A28" s="48" t="s">
        <v>17</v>
      </c>
      <c r="B28" s="49"/>
      <c r="C28" s="50">
        <v>1.4999999999999999E-2</v>
      </c>
      <c r="D28" s="56">
        <f>SUM(D4*C28)</f>
        <v>3750</v>
      </c>
      <c r="E28" s="57">
        <f>SUM(E4*C28)</f>
        <v>3750</v>
      </c>
    </row>
    <row r="29" spans="1:5" ht="18" thickBot="1" x14ac:dyDescent="0.3">
      <c r="A29" s="103" t="s">
        <v>29</v>
      </c>
      <c r="B29" s="104"/>
      <c r="C29" s="104"/>
      <c r="D29" s="104"/>
      <c r="E29" s="105"/>
    </row>
    <row r="30" spans="1:5" ht="14.4" thickBot="1" x14ac:dyDescent="0.3">
      <c r="A30" s="28" t="s">
        <v>15</v>
      </c>
      <c r="B30" s="20"/>
      <c r="C30" s="36">
        <v>3.0000000000000001E-3</v>
      </c>
      <c r="D30" s="62">
        <f>SUM(D4*C30)</f>
        <v>750</v>
      </c>
      <c r="E30" s="58">
        <f>SUM(E4*C30)</f>
        <v>750</v>
      </c>
    </row>
    <row r="31" spans="1:5" ht="18" thickBot="1" x14ac:dyDescent="0.3">
      <c r="A31" s="106" t="s">
        <v>30</v>
      </c>
      <c r="B31" s="107"/>
      <c r="C31" s="107"/>
      <c r="D31" s="107"/>
      <c r="E31" s="108"/>
    </row>
    <row r="32" spans="1:5" s="7" customFormat="1" ht="28.2" thickBot="1" x14ac:dyDescent="0.3">
      <c r="A32" s="51" t="s">
        <v>16</v>
      </c>
      <c r="B32" s="52"/>
      <c r="C32" s="53">
        <v>0.01</v>
      </c>
      <c r="D32" s="63">
        <f>SUM(D4*C32)</f>
        <v>2500</v>
      </c>
      <c r="E32" s="59">
        <f>SUM(E4*C32)</f>
        <v>2500</v>
      </c>
    </row>
    <row r="33" spans="1:5" ht="18" thickBot="1" x14ac:dyDescent="0.3">
      <c r="A33" s="106" t="s">
        <v>31</v>
      </c>
      <c r="B33" s="107"/>
      <c r="C33" s="107"/>
      <c r="D33" s="107"/>
      <c r="E33" s="108"/>
    </row>
    <row r="34" spans="1:5" ht="14.4" thickBot="1" x14ac:dyDescent="0.3">
      <c r="A34" s="51" t="s">
        <v>18</v>
      </c>
      <c r="B34" s="54"/>
      <c r="C34" s="55"/>
      <c r="D34" s="64">
        <v>300</v>
      </c>
      <c r="E34" s="60">
        <v>300</v>
      </c>
    </row>
    <row r="35" spans="1:5" ht="18" thickBot="1" x14ac:dyDescent="0.3">
      <c r="A35" s="96" t="s">
        <v>32</v>
      </c>
      <c r="B35" s="97"/>
      <c r="C35" s="97"/>
      <c r="D35" s="97"/>
      <c r="E35" s="98"/>
    </row>
    <row r="36" spans="1:5" x14ac:dyDescent="0.25">
      <c r="A36" s="67" t="s">
        <v>19</v>
      </c>
      <c r="B36" s="14"/>
      <c r="C36" s="68"/>
      <c r="D36" s="69">
        <v>200</v>
      </c>
      <c r="E36" s="70">
        <v>200</v>
      </c>
    </row>
    <row r="37" spans="1:5" ht="18" thickBot="1" x14ac:dyDescent="0.35">
      <c r="A37" s="73" t="s">
        <v>40</v>
      </c>
      <c r="B37" s="74"/>
      <c r="C37" s="74"/>
      <c r="D37" s="71">
        <f>SUM(D6+D18+D28+D30+D32+D34+D36)</f>
        <v>55181</v>
      </c>
      <c r="E37" s="72">
        <f>SUM(E18+E21+E25+E28+E30+E32+E34+E36)</f>
        <v>26431</v>
      </c>
    </row>
  </sheetData>
  <mergeCells count="20">
    <mergeCell ref="A29:E29"/>
    <mergeCell ref="A31:E31"/>
    <mergeCell ref="A33:E33"/>
    <mergeCell ref="A6:C6"/>
    <mergeCell ref="A37:C37"/>
    <mergeCell ref="A2:C2"/>
    <mergeCell ref="A1:E1"/>
    <mergeCell ref="A3:E3"/>
    <mergeCell ref="A4:C4"/>
    <mergeCell ref="A5:C5"/>
    <mergeCell ref="A7:C7"/>
    <mergeCell ref="A8:E8"/>
    <mergeCell ref="D24:D26"/>
    <mergeCell ref="B24:B26"/>
    <mergeCell ref="D20:D22"/>
    <mergeCell ref="A35:E35"/>
    <mergeCell ref="A23:E23"/>
    <mergeCell ref="A19:E19"/>
    <mergeCell ref="A9:E9"/>
    <mergeCell ref="A27:E2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2024-03-07T08:19:44Z</dcterms:created>
  <dcterms:modified xsi:type="dcterms:W3CDTF">2024-03-15T08:55:44Z</dcterms:modified>
</cp:coreProperties>
</file>